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firstSheet="1" activeTab="1"/>
  </bookViews>
  <sheets>
    <sheet name="2016" sheetId="1" r:id="rId1"/>
    <sheet name="2018 отчет о реализации" sheetId="5" r:id="rId2"/>
    <sheet name="2019 Ф3 (план)" sheetId="7" r:id="rId3"/>
    <sheet name="2020 Ф3 (план)" sheetId="8" r:id="rId4"/>
    <sheet name="2021 Ф3 (план)" sheetId="10" r:id="rId5"/>
  </sheets>
  <definedNames>
    <definedName name="_xlnm.Print_Area" localSheetId="2">'2019 Ф3 (план)'!$A$1:$H$9</definedName>
    <definedName name="_xlnm.Print_Area" localSheetId="3">'2020 Ф3 (план)'!$A$1:$H$8</definedName>
    <definedName name="_xlnm.Print_Area" localSheetId="4">'2021 Ф3 (план)'!$A$1:$H$8</definedName>
  </definedNames>
  <calcPr calcId="114210"/>
</workbook>
</file>

<file path=xl/calcChain.xml><?xml version="1.0" encoding="utf-8"?>
<calcChain xmlns="http://schemas.openxmlformats.org/spreadsheetml/2006/main">
  <c r="G15" i="5"/>
  <c r="G13"/>
  <c r="G11"/>
  <c r="D15"/>
  <c r="D13"/>
  <c r="D11"/>
  <c r="H8"/>
  <c r="H9"/>
  <c r="H10"/>
  <c r="E8"/>
  <c r="E9"/>
  <c r="E10"/>
  <c r="G6"/>
  <c r="F6"/>
  <c r="C6"/>
  <c r="H7"/>
  <c r="E7"/>
  <c r="H6" i="1"/>
  <c r="E6"/>
  <c r="F6"/>
  <c r="D6"/>
  <c r="F7"/>
  <c r="J8"/>
  <c r="J9"/>
  <c r="J10"/>
  <c r="J11"/>
  <c r="J12"/>
  <c r="J13"/>
  <c r="J14"/>
  <c r="J15"/>
  <c r="J16"/>
  <c r="J17"/>
  <c r="J7"/>
  <c r="G8"/>
  <c r="G9"/>
  <c r="G10"/>
  <c r="I10"/>
  <c r="G11"/>
  <c r="I11"/>
  <c r="G12"/>
  <c r="I12"/>
  <c r="G13"/>
  <c r="I13"/>
  <c r="G14"/>
  <c r="I14"/>
  <c r="G15"/>
  <c r="I15"/>
  <c r="G16"/>
  <c r="I16"/>
  <c r="G17"/>
  <c r="G7"/>
  <c r="I7"/>
  <c r="F10"/>
  <c r="F11"/>
  <c r="F12"/>
  <c r="F13"/>
  <c r="F14"/>
  <c r="F15"/>
  <c r="F16"/>
  <c r="D6" i="5"/>
  <c r="E6"/>
  <c r="H6"/>
  <c r="G6" i="1"/>
  <c r="I6"/>
</calcChain>
</file>

<file path=xl/sharedStrings.xml><?xml version="1.0" encoding="utf-8"?>
<sst xmlns="http://schemas.openxmlformats.org/spreadsheetml/2006/main" count="181" uniqueCount="94">
  <si>
    <t xml:space="preserve"> N п/п</t>
  </si>
  <si>
    <t>Наименование инвестиционной программы (проекта инвестиционной программы)</t>
  </si>
  <si>
    <t>Инвестиционная программа всего, в том числе (проект инвестиционной программы)</t>
  </si>
  <si>
    <t>Разработка и внедрение модулей АСУ ППК</t>
  </si>
  <si>
    <t>Портативная контрольно-кассовая техника МК-35</t>
  </si>
  <si>
    <t xml:space="preserve">Система подсчета пассажиров DILAX </t>
  </si>
  <si>
    <t>Легковой автомобиль</t>
  </si>
  <si>
    <t>Системные блоки для стационарных касс</t>
  </si>
  <si>
    <t xml:space="preserve">Система видеонаблюдения </t>
  </si>
  <si>
    <t>Грузопассажирский служебный автомобиль</t>
  </si>
  <si>
    <t>Кондиционер</t>
  </si>
  <si>
    <t>Ионно-дрейфовый детектор «Кербер-Т»</t>
  </si>
  <si>
    <t>Оргтехника (сервер)</t>
  </si>
  <si>
    <t>Прочее (терминалы самообслуживания, информационные киоски, ПО Геоинформационная система)</t>
  </si>
  <si>
    <t>Приложение № 1  к форме № 3</t>
  </si>
  <si>
    <t>Освоение капитальных вложений</t>
  </si>
  <si>
    <t>Ввод в эксплуатацию</t>
  </si>
  <si>
    <t>План освоения капитальных вложений 2016 год (млн.руб.)</t>
  </si>
  <si>
    <t>Факт освоения капитальных вложений 2016 год (млн.руб.)</t>
  </si>
  <si>
    <t>План ввода в эксплуатацию 2016 год (млн.руб.)</t>
  </si>
  <si>
    <t>Факт ввода в эксплуатацию капитальных вложений 2016 год (млн.руб.)</t>
  </si>
  <si>
    <t>% выполнения плана освоения капитальных вложений 2016 год</t>
  </si>
  <si>
    <t>% выполнения плана ввода в эксплуатацию капитальных вложений 2016 год</t>
  </si>
  <si>
    <t>Незавершенные капитальные вложения на начало 2016 года</t>
  </si>
  <si>
    <t>Незавершенные капитальные вложения на конец 2016 года</t>
  </si>
  <si>
    <t>-</t>
  </si>
  <si>
    <t>Цели и задачи инвестиционногой проекта</t>
  </si>
  <si>
    <t>Ожидаемые социально-экономический и бюджетный эффект от реализации инвестиционного проекта</t>
  </si>
  <si>
    <t>Срок окупаемости инвестиционного проекта</t>
  </si>
  <si>
    <t>Объем расходов, необходимых для подготовки и реализации инвестиционного проекта, в том числе данные об объемах финансирования расходов на реализацию проекта за счет средств бюджетов всех уровней бюджетной системы Российской Федерации (млн.руб.)</t>
  </si>
  <si>
    <t>Поэтапный план реализации инвестиционного проекта</t>
  </si>
  <si>
    <t>Отчет о реализации инвестиционной программы</t>
  </si>
  <si>
    <t>Цель - выполнение мероприятий по повышению уровня лояльности пассажиров, повышению уровня технологической дисциплины работников билетных касс АО «СПК». Задача - приобретение технических средств видеонаблюдения и фиксации аудиозаписи «кассир-пассажир» в помещениях билетных касс АО «СПК».</t>
  </si>
  <si>
    <t> Повышение качества обслуживания пассажиров за счет укрепления дисциплины билетных кассиров и снижения числа жалоб и конфликтных ситуаций; - Повышение удовлетворенности пассажиров услугами пригородного комплекса и как следствие повышение количества лояльных пассажиров.</t>
  </si>
  <si>
    <t>Отсутствует</t>
  </si>
  <si>
    <t>См. Приложение №1 к Форме 3</t>
  </si>
  <si>
    <t>Прочие выбытия и списания</t>
  </si>
  <si>
    <t>Приобретение и установка система видеонаблюдения в кассах АО "СПК"</t>
  </si>
  <si>
    <t>0,480 млн.руб.                                                    Источник финансирования - амортизация</t>
  </si>
  <si>
    <t xml:space="preserve">Приобретение портативной контрольно-кассовой техники нового образца – МК-35К </t>
  </si>
  <si>
    <t xml:space="preserve">Цель -  выполнение целевых показателей «Количество перевезенных пассажиров», повышение качества обслуживания пассажиров.
Выполнение поставленной цели возможно благодаря решению следующих задач:
­ более быстрое оформление проездных документов (за счет адаптации с обновленным программным обеспечением новые на новых МК-35 операции проводятся быстрее);
­ меньшее количество выхода из строя и отвлечения на ремонт (в среднем действующие МК-35К имеют отвлечения на ремонты и обслуживание до 20% от общего эксплуатируемого парка).
</t>
  </si>
  <si>
    <t>Форма № 3</t>
  </si>
  <si>
    <t>Акционерное общество Свердловская пригородная компания""</t>
  </si>
  <si>
    <t>Отчет о реализации инвестиционных программ за отчетный (2016) год</t>
  </si>
  <si>
    <t>Форма раскрытия информации об инвестиционных программах (о проектах инвестиционных программ) и отчет об их реализации 2018 год</t>
  </si>
  <si>
    <t>Отчет о реализации инвестиционных программ за отчетный (2018) год</t>
  </si>
  <si>
    <t xml:space="preserve">Приобретение МФУ  Konica Minolta bizhub C754e </t>
  </si>
  <si>
    <t>Приобретение грузопассажирского автомобиля (фургона) типа Fiat Doblo</t>
  </si>
  <si>
    <t>Гайковерт TW1000Bt M24-30 (Makita)</t>
  </si>
  <si>
    <t>Баннер</t>
  </si>
  <si>
    <t>Шлагбаум</t>
  </si>
  <si>
    <t>Путеводитель с функцией аудиогида</t>
  </si>
  <si>
    <t>Модернизация систем видеонаблюдения (офис)</t>
  </si>
  <si>
    <t>Шкафы ВРУ</t>
  </si>
  <si>
    <t>План ввода в эксплуатацию 2018 год (млн.руб.)</t>
  </si>
  <si>
    <t>Факт ввода в эксплуатацию капитальных вложений 2018 год (млн.руб.)</t>
  </si>
  <si>
    <t>% выполнения плана ввода в эксплуатацию капитальных вложений 2018 год</t>
  </si>
  <si>
    <t>Факт освоения капитальных вложений 2018 год (млн.руб.)</t>
  </si>
  <si>
    <t>План освоения капитальных вложений 2018 год (млн.руб.)</t>
  </si>
  <si>
    <t>% выполнения плана освоения капитальных вложений 2018год</t>
  </si>
  <si>
    <t xml:space="preserve">Приобретение систем видеонаблюдения для касс </t>
  </si>
  <si>
    <t xml:space="preserve">Приобретение портативной контрольно-кассовой техники нового образца </t>
  </si>
  <si>
    <t xml:space="preserve">Приобретение портативной контрольно-кассовой техники нового образца позволит обновить эксплуатируемую технику, снизить количество технических  сбоев в ее работе и время оформления проездных документов для пассажиров, что повысит качество обслуживания пассажиров и улучшит показатели доходности компании, кроме того замена контрольно-кассовой техники нового образца снизит затраты на ремонт. </t>
  </si>
  <si>
    <t>24,0 млн.руб.                                                   Источник финансирования - амортизация</t>
  </si>
  <si>
    <t>Приобретение программно-аппаратных комплексов видеофиксации  переносимых видеорегистраторов в следующем объеме:</t>
  </si>
  <si>
    <t>Проект реализуется до конца 2019 года</t>
  </si>
  <si>
    <t>0,770 млн.руб.                                                    Источник финансирования - амортизация</t>
  </si>
  <si>
    <t>Система хранения данных</t>
  </si>
  <si>
    <t>ПК для сотрудников</t>
  </si>
  <si>
    <t>Ультрабук Asus</t>
  </si>
  <si>
    <t>Терминал для ревизоров</t>
  </si>
  <si>
    <t>1,101 млн.руб.                                                    Источник финансирования - амортизация</t>
  </si>
  <si>
    <t>0,953 млн.руб.                                                    Источник финансирования - амортизация</t>
  </si>
  <si>
    <t>Дополнительные лезвия (серверные модули) для Блэйд сервера</t>
  </si>
  <si>
    <t>Источник бесперебойного питания</t>
  </si>
  <si>
    <t>0,259 млн.руб.                                                    Источник финансирования - амортизация</t>
  </si>
  <si>
    <t>3,049 млн.руб.                                                    Источник финансирования - амортизация</t>
  </si>
  <si>
    <t>0,062 млн.руб.                                                    Источник финансирования - амортизация</t>
  </si>
  <si>
    <t>1,487 млн.руб.                                                    Источник финансирования - амортизация</t>
  </si>
  <si>
    <t>0,496 млн.руб.                                                    Источник финансирования - амортизация</t>
  </si>
  <si>
    <t>Проект реализуется до конца 2020 года</t>
  </si>
  <si>
    <t>24,816 млн.руб.                                                   Источник финансирования - амортизация</t>
  </si>
  <si>
    <t>0,516 млн.руб.                                                    Источник финансирования - амортизация</t>
  </si>
  <si>
    <t>12,904 млн.руб.                                                   Источник финансирования - амортизация</t>
  </si>
  <si>
    <t>Проект реализуется до конца 2021 года</t>
  </si>
  <si>
    <t xml:space="preserve">Целью инвестиционного проекта является улучшение качества обслуживания пассажиров за счет:
- контроля соблюдения сотрудниками должностных инструкций;
-профилактика выявления противоправных действий сотрудников, пассажиров.
</t>
  </si>
  <si>
    <t>Целью инвестиционного проекта является оптимизация работы действующей модульной серверной системы Fujitsu, что увеличит отказоустойчивость, производительность и минимизирует риски от незапланированных простоев локальной вычислительной сети, и как следствие, снизит риск возможных финансовых потерь.</t>
  </si>
  <si>
    <t>Целью инвестиционного проекта является увеличение производительности труда, обеспечение бесперебойной работы, появится возможность использовать обновлённую версию системы Directum, пакетов MicrosoftOffice версии 2010 и выше.</t>
  </si>
  <si>
    <t>Техническое обеспечение руководителя компании.</t>
  </si>
  <si>
    <t>Целью инвестиционного проекта является обеспечение более высокой скорости контроля бумажных и электронных билетов, осуществляемого ревизорами.</t>
  </si>
  <si>
    <r>
      <t>Комплексная модернизация АСУ ППК</t>
    </r>
    <r>
      <rPr>
        <sz val="13"/>
        <color indexed="62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до версии 2.0.</t>
    </r>
  </si>
  <si>
    <t>Целью разработки является повышение эффективности работы работников ППК и снижения затрат на обслуживание ПТК посредством реализации современного программно-технического комплекса «Мобильная касса» на платформе Android.</t>
  </si>
  <si>
    <t>19,0 млн.руб.                                                    Источник финансирования - амортизация</t>
  </si>
  <si>
    <t>Форма раскрытия информации об инвестиционных программах (о проектах инвестиционных программ) за 2019 - плановый 2020-2021 гг и отчет об их реализации за 2018 год</t>
  </si>
</sst>
</file>

<file path=xl/styles.xml><?xml version="1.0" encoding="utf-8"?>
<styleSheet xmlns="http://schemas.openxmlformats.org/spreadsheetml/2006/main">
  <numFmts count="4">
    <numFmt numFmtId="164" formatCode="_-* #,##0.00\ _₽_-;\-* #,##0.00\ _₽_-;_-* &quot;-&quot;??\ _₽_-;_-@_-"/>
    <numFmt numFmtId="165" formatCode="#,##0_ ;\-#,##0\ "/>
    <numFmt numFmtId="166" formatCode="#,##0.000"/>
    <numFmt numFmtId="167" formatCode="0.0%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13"/>
      <color indexed="62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5">
    <xf numFmtId="0" fontId="0" fillId="0" borderId="0" xfId="0"/>
    <xf numFmtId="165" fontId="3" fillId="0" borderId="1" xfId="2" applyNumberFormat="1" applyFont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center" vertical="top" wrapText="1"/>
    </xf>
    <xf numFmtId="165" fontId="6" fillId="0" borderId="1" xfId="2" applyNumberFormat="1" applyFont="1" applyBorder="1" applyAlignment="1">
      <alignment horizontal="center" vertical="top" wrapText="1"/>
    </xf>
    <xf numFmtId="0" fontId="5" fillId="0" borderId="0" xfId="0" applyFont="1"/>
    <xf numFmtId="0" fontId="2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0" fillId="0" borderId="1" xfId="0" applyFill="1" applyBorder="1"/>
    <xf numFmtId="166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justify" vertical="top" wrapText="1"/>
    </xf>
    <xf numFmtId="165" fontId="7" fillId="0" borderId="1" xfId="0" applyNumberFormat="1" applyFont="1" applyBorder="1" applyAlignment="1">
      <alignment horizontal="center" vertical="top" wrapText="1"/>
    </xf>
    <xf numFmtId="9" fontId="7" fillId="0" borderId="1" xfId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top" wrapText="1"/>
    </xf>
    <xf numFmtId="165" fontId="10" fillId="0" borderId="1" xfId="2" applyNumberFormat="1" applyFont="1" applyBorder="1" applyAlignment="1">
      <alignment horizontal="center" vertical="top" wrapText="1"/>
    </xf>
    <xf numFmtId="9" fontId="10" fillId="0" borderId="1" xfId="1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166" fontId="3" fillId="0" borderId="1" xfId="0" applyNumberFormat="1" applyFont="1" applyFill="1" applyBorder="1" applyAlignment="1">
      <alignment horizontal="center"/>
    </xf>
    <xf numFmtId="0" fontId="0" fillId="0" borderId="2" xfId="0" applyFill="1" applyBorder="1"/>
    <xf numFmtId="0" fontId="4" fillId="0" borderId="2" xfId="0" applyFont="1" applyFill="1" applyBorder="1" applyAlignment="1">
      <alignment horizontal="center" vertical="top" wrapText="1"/>
    </xf>
    <xf numFmtId="166" fontId="0" fillId="0" borderId="0" xfId="0" applyNumberFormat="1"/>
    <xf numFmtId="167" fontId="4" fillId="0" borderId="1" xfId="1" applyNumberFormat="1" applyFont="1" applyFill="1" applyBorder="1" applyAlignment="1">
      <alignment horizontal="center" vertical="top" wrapText="1"/>
    </xf>
    <xf numFmtId="167" fontId="3" fillId="0" borderId="1" xfId="0" applyNumberFormat="1" applyFont="1" applyFill="1" applyBorder="1" applyAlignment="1">
      <alignment horizontal="center"/>
    </xf>
    <xf numFmtId="9" fontId="4" fillId="0" borderId="1" xfId="1" applyNumberFormat="1" applyFont="1" applyFill="1" applyBorder="1" applyAlignment="1">
      <alignment horizontal="center" vertical="top" wrapText="1"/>
    </xf>
    <xf numFmtId="9" fontId="3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17"/>
  <sheetViews>
    <sheetView workbookViewId="0">
      <selection activeCell="A2" sqref="A2:I2"/>
    </sheetView>
  </sheetViews>
  <sheetFormatPr defaultRowHeight="15"/>
  <cols>
    <col min="1" max="1" width="8.28515625" customWidth="1"/>
    <col min="2" max="2" width="44.7109375" customWidth="1"/>
    <col min="3" max="3" width="18.140625" hidden="1" customWidth="1"/>
    <col min="4" max="5" width="20.42578125" customWidth="1"/>
    <col min="6" max="6" width="19.140625" customWidth="1"/>
    <col min="7" max="8" width="18.7109375" customWidth="1"/>
    <col min="9" max="9" width="19.28515625" customWidth="1"/>
    <col min="10" max="10" width="17.140625" hidden="1" customWidth="1"/>
  </cols>
  <sheetData>
    <row r="1" spans="1:10">
      <c r="H1" s="6" t="s">
        <v>14</v>
      </c>
    </row>
    <row r="2" spans="1:10">
      <c r="A2" s="37" t="s">
        <v>43</v>
      </c>
      <c r="B2" s="37"/>
      <c r="C2" s="37"/>
      <c r="D2" s="37"/>
      <c r="E2" s="37"/>
      <c r="F2" s="37"/>
      <c r="G2" s="37"/>
      <c r="H2" s="37"/>
      <c r="I2" s="37"/>
    </row>
    <row r="3" spans="1:10">
      <c r="H3" s="6"/>
    </row>
    <row r="4" spans="1:10">
      <c r="A4" s="38" t="s">
        <v>0</v>
      </c>
      <c r="B4" s="38" t="s">
        <v>1</v>
      </c>
      <c r="C4" s="13"/>
      <c r="D4" s="39" t="s">
        <v>15</v>
      </c>
      <c r="E4" s="40"/>
      <c r="F4" s="41"/>
      <c r="G4" s="39" t="s">
        <v>16</v>
      </c>
      <c r="H4" s="40"/>
      <c r="I4" s="41"/>
      <c r="J4" s="2"/>
    </row>
    <row r="5" spans="1:10" ht="100.5" customHeight="1">
      <c r="A5" s="38"/>
      <c r="B5" s="38"/>
      <c r="C5" s="14" t="s">
        <v>23</v>
      </c>
      <c r="D5" s="14" t="s">
        <v>17</v>
      </c>
      <c r="E5" s="14" t="s">
        <v>18</v>
      </c>
      <c r="F5" s="14" t="s">
        <v>21</v>
      </c>
      <c r="G5" s="14" t="s">
        <v>19</v>
      </c>
      <c r="H5" s="14" t="s">
        <v>20</v>
      </c>
      <c r="I5" s="14" t="s">
        <v>22</v>
      </c>
      <c r="J5" s="3" t="s">
        <v>24</v>
      </c>
    </row>
    <row r="6" spans="1:10" ht="52.5" customHeight="1">
      <c r="A6" s="14"/>
      <c r="B6" s="15" t="s">
        <v>2</v>
      </c>
      <c r="C6" s="14"/>
      <c r="D6" s="16">
        <f>SUM(D7:D17)</f>
        <v>17589.989999999998</v>
      </c>
      <c r="E6" s="16">
        <f>SUM(E7:E17)</f>
        <v>17567.673729999999</v>
      </c>
      <c r="F6" s="17">
        <f>E6/D6</f>
        <v>0.99873130854537162</v>
      </c>
      <c r="G6" s="16">
        <f>SUM(G7:G17)</f>
        <v>17589.989999999998</v>
      </c>
      <c r="H6" s="16">
        <f>SUM(H7:H17)</f>
        <v>31543.889890000002</v>
      </c>
      <c r="I6" s="17">
        <f>H6/G6</f>
        <v>1.793286402664243</v>
      </c>
      <c r="J6" s="3"/>
    </row>
    <row r="7" spans="1:10" ht="22.5" customHeight="1">
      <c r="A7" s="18">
        <v>1</v>
      </c>
      <c r="B7" s="19" t="s">
        <v>3</v>
      </c>
      <c r="C7" s="20">
        <v>11717.67253</v>
      </c>
      <c r="D7" s="20">
        <v>8000</v>
      </c>
      <c r="E7" s="20">
        <v>8347.7982599999996</v>
      </c>
      <c r="F7" s="21">
        <f>E7/D7</f>
        <v>1.0434747824999999</v>
      </c>
      <c r="G7" s="20">
        <f>D7</f>
        <v>8000</v>
      </c>
      <c r="H7" s="20">
        <v>14114.29759</v>
      </c>
      <c r="I7" s="21">
        <f>H7/G7</f>
        <v>1.76428719875</v>
      </c>
      <c r="J7" s="1">
        <f>C7+E7-H7</f>
        <v>5951.1731999999993</v>
      </c>
    </row>
    <row r="8" spans="1:10" ht="31.5">
      <c r="A8" s="18">
        <v>2</v>
      </c>
      <c r="B8" s="19" t="s">
        <v>4</v>
      </c>
      <c r="C8" s="20">
        <v>6823.5186000000003</v>
      </c>
      <c r="D8" s="20">
        <v>0</v>
      </c>
      <c r="E8" s="20">
        <v>122.79653</v>
      </c>
      <c r="F8" s="21" t="s">
        <v>25</v>
      </c>
      <c r="G8" s="20">
        <f t="shared" ref="G8:G17" si="0">D8</f>
        <v>0</v>
      </c>
      <c r="H8" s="20">
        <v>5945.1691300000002</v>
      </c>
      <c r="I8" s="21" t="s">
        <v>25</v>
      </c>
      <c r="J8" s="1">
        <f t="shared" ref="J8:J17" si="1">C8+E8-H8</f>
        <v>1001.1459999999997</v>
      </c>
    </row>
    <row r="9" spans="1:10" s="5" customFormat="1" ht="15.75">
      <c r="A9" s="18">
        <v>3</v>
      </c>
      <c r="B9" s="19" t="s">
        <v>5</v>
      </c>
      <c r="C9" s="20">
        <v>49809.042829999999</v>
      </c>
      <c r="D9" s="20">
        <v>0</v>
      </c>
      <c r="E9" s="20">
        <v>634.51</v>
      </c>
      <c r="F9" s="21" t="s">
        <v>25</v>
      </c>
      <c r="G9" s="20">
        <f t="shared" si="0"/>
        <v>0</v>
      </c>
      <c r="H9" s="20">
        <v>4713.6838200000002</v>
      </c>
      <c r="I9" s="21" t="s">
        <v>25</v>
      </c>
      <c r="J9" s="4">
        <f t="shared" si="1"/>
        <v>45729.869010000002</v>
      </c>
    </row>
    <row r="10" spans="1:10" ht="15.75">
      <c r="A10" s="18">
        <v>4</v>
      </c>
      <c r="B10" s="22" t="s">
        <v>6</v>
      </c>
      <c r="C10" s="20"/>
      <c r="D10" s="20">
        <v>2200</v>
      </c>
      <c r="E10" s="20">
        <v>2036.75</v>
      </c>
      <c r="F10" s="21">
        <f t="shared" ref="F10:F16" si="2">E10/D10</f>
        <v>0.92579545454545453</v>
      </c>
      <c r="G10" s="20">
        <f t="shared" si="0"/>
        <v>2200</v>
      </c>
      <c r="H10" s="20">
        <v>2036.7483099999999</v>
      </c>
      <c r="I10" s="21">
        <f t="shared" ref="I10:I16" si="3">H10/G10</f>
        <v>0.92579468636363638</v>
      </c>
      <c r="J10" s="1">
        <f t="shared" si="1"/>
        <v>1.69000000005326E-3</v>
      </c>
    </row>
    <row r="11" spans="1:10" ht="21.75" customHeight="1">
      <c r="A11" s="18">
        <v>5</v>
      </c>
      <c r="B11" s="22" t="s">
        <v>7</v>
      </c>
      <c r="C11" s="20"/>
      <c r="D11" s="20">
        <v>847.5</v>
      </c>
      <c r="E11" s="20">
        <v>0</v>
      </c>
      <c r="F11" s="21">
        <f t="shared" si="2"/>
        <v>0</v>
      </c>
      <c r="G11" s="20">
        <f t="shared" si="0"/>
        <v>847.5</v>
      </c>
      <c r="H11" s="20">
        <v>0</v>
      </c>
      <c r="I11" s="21">
        <f t="shared" si="3"/>
        <v>0</v>
      </c>
      <c r="J11" s="1">
        <f t="shared" si="1"/>
        <v>0</v>
      </c>
    </row>
    <row r="12" spans="1:10" ht="15.75">
      <c r="A12" s="18">
        <v>6</v>
      </c>
      <c r="B12" s="22" t="s">
        <v>8</v>
      </c>
      <c r="C12" s="20">
        <v>76.739999999999995</v>
      </c>
      <c r="D12" s="20">
        <v>1260</v>
      </c>
      <c r="E12" s="20">
        <v>1070.67597</v>
      </c>
      <c r="F12" s="21">
        <f t="shared" si="2"/>
        <v>0.84974283333333334</v>
      </c>
      <c r="G12" s="20">
        <f t="shared" si="0"/>
        <v>1260</v>
      </c>
      <c r="H12" s="20">
        <v>947.67307000000005</v>
      </c>
      <c r="I12" s="21">
        <f t="shared" si="3"/>
        <v>0.75212148412698421</v>
      </c>
      <c r="J12" s="1">
        <f t="shared" si="1"/>
        <v>199.74289999999996</v>
      </c>
    </row>
    <row r="13" spans="1:10" ht="21" customHeight="1">
      <c r="A13" s="18">
        <v>7</v>
      </c>
      <c r="B13" s="22" t="s">
        <v>9</v>
      </c>
      <c r="C13" s="20"/>
      <c r="D13" s="20">
        <v>1700</v>
      </c>
      <c r="E13" s="20">
        <v>0</v>
      </c>
      <c r="F13" s="21">
        <f t="shared" si="2"/>
        <v>0</v>
      </c>
      <c r="G13" s="20">
        <f t="shared" si="0"/>
        <v>1700</v>
      </c>
      <c r="H13" s="20">
        <v>0</v>
      </c>
      <c r="I13" s="21">
        <f t="shared" si="3"/>
        <v>0</v>
      </c>
      <c r="J13" s="1">
        <f t="shared" si="1"/>
        <v>0</v>
      </c>
    </row>
    <row r="14" spans="1:10" ht="15.75">
      <c r="A14" s="18">
        <v>8</v>
      </c>
      <c r="B14" s="22" t="s">
        <v>10</v>
      </c>
      <c r="C14" s="20"/>
      <c r="D14" s="20">
        <v>99.49</v>
      </c>
      <c r="E14" s="20">
        <v>99.49</v>
      </c>
      <c r="F14" s="21">
        <f t="shared" si="2"/>
        <v>1</v>
      </c>
      <c r="G14" s="20">
        <f t="shared" si="0"/>
        <v>99.49</v>
      </c>
      <c r="H14" s="20">
        <v>99.49</v>
      </c>
      <c r="I14" s="21">
        <f t="shared" si="3"/>
        <v>1</v>
      </c>
      <c r="J14" s="1">
        <f t="shared" si="1"/>
        <v>0</v>
      </c>
    </row>
    <row r="15" spans="1:10" ht="15.75">
      <c r="A15" s="18">
        <v>9</v>
      </c>
      <c r="B15" s="19" t="s">
        <v>11</v>
      </c>
      <c r="C15" s="20"/>
      <c r="D15" s="20">
        <v>1500</v>
      </c>
      <c r="E15" s="20">
        <v>1500</v>
      </c>
      <c r="F15" s="21">
        <f t="shared" si="2"/>
        <v>1</v>
      </c>
      <c r="G15" s="20">
        <f t="shared" si="0"/>
        <v>1500</v>
      </c>
      <c r="H15" s="20">
        <v>1500</v>
      </c>
      <c r="I15" s="21">
        <f t="shared" si="3"/>
        <v>1</v>
      </c>
      <c r="J15" s="1">
        <f t="shared" si="1"/>
        <v>0</v>
      </c>
    </row>
    <row r="16" spans="1:10" ht="15.75">
      <c r="A16" s="18">
        <v>10</v>
      </c>
      <c r="B16" s="19" t="s">
        <v>12</v>
      </c>
      <c r="C16" s="20"/>
      <c r="D16" s="20">
        <v>1983</v>
      </c>
      <c r="E16" s="20">
        <v>1983</v>
      </c>
      <c r="F16" s="21">
        <f t="shared" si="2"/>
        <v>1</v>
      </c>
      <c r="G16" s="20">
        <f t="shared" si="0"/>
        <v>1983</v>
      </c>
      <c r="H16" s="20">
        <v>1983</v>
      </c>
      <c r="I16" s="21">
        <f t="shared" si="3"/>
        <v>1</v>
      </c>
      <c r="J16" s="1">
        <f t="shared" si="1"/>
        <v>0</v>
      </c>
    </row>
    <row r="17" spans="1:10" ht="47.25">
      <c r="A17" s="18">
        <v>11</v>
      </c>
      <c r="B17" s="22" t="s">
        <v>13</v>
      </c>
      <c r="C17" s="20">
        <v>3850.9856999999997</v>
      </c>
      <c r="D17" s="20">
        <v>0</v>
      </c>
      <c r="E17" s="20">
        <v>1772.6529700000001</v>
      </c>
      <c r="F17" s="21" t="s">
        <v>25</v>
      </c>
      <c r="G17" s="20">
        <f t="shared" si="0"/>
        <v>0</v>
      </c>
      <c r="H17" s="20">
        <v>203.82796999999999</v>
      </c>
      <c r="I17" s="21" t="s">
        <v>25</v>
      </c>
      <c r="J17" s="1">
        <f t="shared" si="1"/>
        <v>5419.8107</v>
      </c>
    </row>
  </sheetData>
  <protectedRanges>
    <protectedRange sqref="C12" name="Диапазон1"/>
  </protectedRanges>
  <mergeCells count="5">
    <mergeCell ref="A2:I2"/>
    <mergeCell ref="B4:B5"/>
    <mergeCell ref="A4:A5"/>
    <mergeCell ref="D4:F4"/>
    <mergeCell ref="G4:I4"/>
  </mergeCells>
  <phoneticPr fontId="0" type="noConversion"/>
  <pageMargins left="0.31496062992125984" right="0.31496062992125984" top="0.35433070866141736" bottom="0.35433070866141736" header="0.31496062992125984" footer="0.31496062992125984"/>
  <pageSetup paperSize="9" scale="8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N17"/>
  <sheetViews>
    <sheetView tabSelected="1" workbookViewId="0">
      <selection activeCell="C21" sqref="C21"/>
    </sheetView>
  </sheetViews>
  <sheetFormatPr defaultRowHeight="15"/>
  <cols>
    <col min="1" max="1" width="7.42578125" customWidth="1"/>
    <col min="2" max="2" width="43.28515625" customWidth="1"/>
    <col min="3" max="8" width="18.42578125" customWidth="1"/>
    <col min="9" max="9" width="18.42578125" hidden="1" customWidth="1"/>
  </cols>
  <sheetData>
    <row r="1" spans="1:14">
      <c r="G1" s="6" t="s">
        <v>14</v>
      </c>
    </row>
    <row r="2" spans="1:14">
      <c r="A2" s="37" t="s">
        <v>45</v>
      </c>
      <c r="B2" s="37"/>
      <c r="C2" s="37"/>
      <c r="D2" s="37"/>
      <c r="E2" s="37"/>
      <c r="F2" s="37"/>
      <c r="G2" s="37"/>
      <c r="H2" s="37"/>
    </row>
    <row r="3" spans="1:14">
      <c r="G3" s="6"/>
    </row>
    <row r="4" spans="1:14" ht="15.75">
      <c r="A4" s="42" t="s">
        <v>0</v>
      </c>
      <c r="B4" s="42" t="s">
        <v>1</v>
      </c>
      <c r="C4" s="43" t="s">
        <v>15</v>
      </c>
      <c r="D4" s="43"/>
      <c r="E4" s="43"/>
      <c r="F4" s="43" t="s">
        <v>16</v>
      </c>
      <c r="G4" s="43"/>
      <c r="H4" s="43"/>
      <c r="I4" s="28"/>
    </row>
    <row r="5" spans="1:14" ht="94.5">
      <c r="A5" s="42"/>
      <c r="B5" s="42"/>
      <c r="C5" s="8" t="s">
        <v>58</v>
      </c>
      <c r="D5" s="8" t="s">
        <v>57</v>
      </c>
      <c r="E5" s="8" t="s">
        <v>59</v>
      </c>
      <c r="F5" s="8" t="s">
        <v>54</v>
      </c>
      <c r="G5" s="8" t="s">
        <v>55</v>
      </c>
      <c r="H5" s="8" t="s">
        <v>56</v>
      </c>
      <c r="I5" s="29" t="s">
        <v>24</v>
      </c>
    </row>
    <row r="6" spans="1:14" ht="47.25">
      <c r="A6" s="8"/>
      <c r="B6" s="9" t="s">
        <v>2</v>
      </c>
      <c r="C6" s="12">
        <f>SUM(C7:C17)</f>
        <v>25.6022</v>
      </c>
      <c r="D6" s="12">
        <f>SUM(D7:D17)</f>
        <v>2.55538607</v>
      </c>
      <c r="E6" s="31">
        <f>D6/C6</f>
        <v>9.98111908351626E-2</v>
      </c>
      <c r="F6" s="12">
        <f>SUM(F7:F17)</f>
        <v>25.6022</v>
      </c>
      <c r="G6" s="12">
        <f>SUM(G7:G17)</f>
        <v>5.7589306100000002</v>
      </c>
      <c r="H6" s="33">
        <f>G6/F6</f>
        <v>0.22493889626672708</v>
      </c>
      <c r="I6" s="29"/>
    </row>
    <row r="7" spans="1:14" ht="33" customHeight="1">
      <c r="A7" s="25">
        <v>1</v>
      </c>
      <c r="B7" s="26" t="s">
        <v>60</v>
      </c>
      <c r="C7" s="27">
        <v>0.48</v>
      </c>
      <c r="D7" s="27">
        <v>0.45855800000000002</v>
      </c>
      <c r="E7" s="32">
        <f>D7/C7</f>
        <v>0.95532916666666678</v>
      </c>
      <c r="F7" s="27">
        <v>0.48</v>
      </c>
      <c r="G7" s="27">
        <v>0.45855800000000002</v>
      </c>
      <c r="H7" s="34">
        <f>G7/F7</f>
        <v>0.95532916666666678</v>
      </c>
      <c r="I7" s="28"/>
      <c r="K7" s="30"/>
      <c r="L7" s="30"/>
      <c r="M7" s="30"/>
      <c r="N7" s="30"/>
    </row>
    <row r="8" spans="1:14" ht="30.75" customHeight="1">
      <c r="A8" s="25">
        <v>2</v>
      </c>
      <c r="B8" s="26" t="s">
        <v>46</v>
      </c>
      <c r="C8" s="27">
        <v>1.0222</v>
      </c>
      <c r="D8" s="27">
        <v>0</v>
      </c>
      <c r="E8" s="32">
        <f>D8/C8</f>
        <v>0</v>
      </c>
      <c r="F8" s="27">
        <v>1.0222</v>
      </c>
      <c r="G8" s="27">
        <v>0</v>
      </c>
      <c r="H8" s="34">
        <f>G8/F8</f>
        <v>0</v>
      </c>
      <c r="I8" s="28"/>
    </row>
    <row r="9" spans="1:14" ht="51.75" customHeight="1">
      <c r="A9" s="25">
        <v>3</v>
      </c>
      <c r="B9" s="26" t="s">
        <v>39</v>
      </c>
      <c r="C9" s="27">
        <v>22</v>
      </c>
      <c r="D9" s="27">
        <v>0</v>
      </c>
      <c r="E9" s="32">
        <f>D9/C9</f>
        <v>0</v>
      </c>
      <c r="F9" s="27">
        <v>22</v>
      </c>
      <c r="G9" s="27">
        <v>0</v>
      </c>
      <c r="H9" s="34">
        <f>G9/F9</f>
        <v>0</v>
      </c>
      <c r="I9" s="28"/>
    </row>
    <row r="10" spans="1:14" ht="34.5" customHeight="1">
      <c r="A10" s="25">
        <v>4</v>
      </c>
      <c r="B10" s="26" t="s">
        <v>47</v>
      </c>
      <c r="C10" s="27">
        <v>2.1</v>
      </c>
      <c r="D10" s="27">
        <v>1.13420594</v>
      </c>
      <c r="E10" s="32">
        <f>D10/C10</f>
        <v>0.5400980666666666</v>
      </c>
      <c r="F10" s="27">
        <v>2.1</v>
      </c>
      <c r="G10" s="27">
        <v>1.13420594</v>
      </c>
      <c r="H10" s="34">
        <f>G10/F10</f>
        <v>0.5400980666666666</v>
      </c>
      <c r="I10" s="28"/>
    </row>
    <row r="11" spans="1:14" ht="15.75">
      <c r="A11" s="25">
        <v>5</v>
      </c>
      <c r="B11" s="26" t="s">
        <v>48</v>
      </c>
      <c r="C11" s="27">
        <v>0</v>
      </c>
      <c r="D11" s="27">
        <f>56.34044/1000</f>
        <v>5.6340439999999999E-2</v>
      </c>
      <c r="E11" s="32" t="s">
        <v>25</v>
      </c>
      <c r="F11" s="27">
        <v>0</v>
      </c>
      <c r="G11" s="27">
        <f>56.34044/1000</f>
        <v>5.6340439999999999E-2</v>
      </c>
      <c r="H11" s="34" t="s">
        <v>25</v>
      </c>
      <c r="I11" s="28"/>
    </row>
    <row r="12" spans="1:14" ht="15.75">
      <c r="A12" s="25">
        <v>6</v>
      </c>
      <c r="B12" s="26" t="s">
        <v>49</v>
      </c>
      <c r="C12" s="27">
        <v>0</v>
      </c>
      <c r="D12" s="27">
        <v>0.14902499999999999</v>
      </c>
      <c r="E12" s="32" t="s">
        <v>25</v>
      </c>
      <c r="F12" s="27">
        <v>0</v>
      </c>
      <c r="G12" s="27">
        <v>0.14902499999999999</v>
      </c>
      <c r="H12" s="34" t="s">
        <v>25</v>
      </c>
      <c r="I12" s="28"/>
    </row>
    <row r="13" spans="1:14" ht="15.75">
      <c r="A13" s="25">
        <v>7</v>
      </c>
      <c r="B13" s="26" t="s">
        <v>50</v>
      </c>
      <c r="C13" s="27">
        <v>0</v>
      </c>
      <c r="D13" s="27">
        <f>63.46983/1000</f>
        <v>6.3469830000000005E-2</v>
      </c>
      <c r="E13" s="32" t="s">
        <v>25</v>
      </c>
      <c r="F13" s="27">
        <v>0</v>
      </c>
      <c r="G13" s="27">
        <f>63.46983/1000</f>
        <v>6.3469830000000005E-2</v>
      </c>
      <c r="H13" s="34" t="s">
        <v>25</v>
      </c>
    </row>
    <row r="14" spans="1:14" ht="15.75">
      <c r="A14" s="25">
        <v>8</v>
      </c>
      <c r="B14" s="26" t="s">
        <v>51</v>
      </c>
      <c r="C14" s="27">
        <v>0</v>
      </c>
      <c r="D14" s="27">
        <v>0.13400000000000001</v>
      </c>
      <c r="E14" s="32" t="s">
        <v>25</v>
      </c>
      <c r="F14" s="27">
        <v>0</v>
      </c>
      <c r="G14" s="27">
        <v>0.13400000000000001</v>
      </c>
      <c r="H14" s="34" t="s">
        <v>25</v>
      </c>
    </row>
    <row r="15" spans="1:14" ht="31.5">
      <c r="A15" s="25">
        <v>9</v>
      </c>
      <c r="B15" s="26" t="s">
        <v>52</v>
      </c>
      <c r="C15" s="27">
        <v>0</v>
      </c>
      <c r="D15" s="27">
        <f>44.181/1000</f>
        <v>4.4180999999999998E-2</v>
      </c>
      <c r="E15" s="32" t="s">
        <v>25</v>
      </c>
      <c r="F15" s="27">
        <v>0</v>
      </c>
      <c r="G15" s="27">
        <f>44.181/1000</f>
        <v>4.4180999999999998E-2</v>
      </c>
      <c r="H15" s="34" t="s">
        <v>25</v>
      </c>
    </row>
    <row r="16" spans="1:14" ht="15.75">
      <c r="A16" s="25">
        <v>10</v>
      </c>
      <c r="B16" s="26" t="s">
        <v>53</v>
      </c>
      <c r="C16" s="27">
        <v>0</v>
      </c>
      <c r="D16" s="27">
        <v>0.51560585999999997</v>
      </c>
      <c r="E16" s="32" t="s">
        <v>25</v>
      </c>
      <c r="F16" s="27">
        <v>0</v>
      </c>
      <c r="G16" s="27">
        <v>0</v>
      </c>
      <c r="H16" s="34" t="s">
        <v>25</v>
      </c>
    </row>
    <row r="17" spans="1:8" ht="15.75">
      <c r="A17" s="25">
        <v>11</v>
      </c>
      <c r="B17" s="26" t="s">
        <v>36</v>
      </c>
      <c r="C17" s="27">
        <v>0</v>
      </c>
      <c r="D17" s="27">
        <v>0</v>
      </c>
      <c r="E17" s="32" t="s">
        <v>25</v>
      </c>
      <c r="F17" s="27">
        <v>0</v>
      </c>
      <c r="G17" s="27">
        <v>3.7191504000000002</v>
      </c>
      <c r="H17" s="34" t="s">
        <v>25</v>
      </c>
    </row>
  </sheetData>
  <mergeCells count="5">
    <mergeCell ref="A2:H2"/>
    <mergeCell ref="A4:A5"/>
    <mergeCell ref="B4:B5"/>
    <mergeCell ref="C4:E4"/>
    <mergeCell ref="F4:H4"/>
  </mergeCells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16"/>
  <sheetViews>
    <sheetView zoomScale="70" zoomScaleNormal="70" workbookViewId="0">
      <pane xSplit="1" ySplit="5" topLeftCell="B6" activePane="bottomRight" state="frozen"/>
      <selection pane="topRight" activeCell="B1" sqref="B1"/>
      <selection pane="bottomLeft" activeCell="A3" sqref="A3"/>
      <selection pane="bottomRight" activeCell="A2" sqref="A2:H2"/>
    </sheetView>
  </sheetViews>
  <sheetFormatPr defaultRowHeight="15"/>
  <cols>
    <col min="1" max="1" width="9.140625" style="36"/>
    <col min="2" max="2" width="34" style="36" customWidth="1"/>
    <col min="3" max="3" width="42.42578125" style="36" customWidth="1"/>
    <col min="4" max="4" width="41.85546875" style="36" customWidth="1"/>
    <col min="5" max="5" width="28.7109375" style="36" customWidth="1"/>
    <col min="6" max="6" width="31.7109375" style="36" customWidth="1"/>
    <col min="7" max="8" width="28.7109375" style="36" customWidth="1"/>
    <col min="9" max="16384" width="9.140625" style="36"/>
  </cols>
  <sheetData>
    <row r="1" spans="1:8" ht="15.75">
      <c r="H1" s="24" t="s">
        <v>41</v>
      </c>
    </row>
    <row r="2" spans="1:8" ht="15.75">
      <c r="A2" s="44" t="s">
        <v>93</v>
      </c>
      <c r="B2" s="44"/>
      <c r="C2" s="44"/>
      <c r="D2" s="44"/>
      <c r="E2" s="44"/>
      <c r="F2" s="44"/>
      <c r="G2" s="44"/>
      <c r="H2" s="44"/>
    </row>
    <row r="3" spans="1:8" ht="15.75">
      <c r="A3" s="23"/>
      <c r="B3" s="44" t="s">
        <v>42</v>
      </c>
      <c r="C3" s="44"/>
      <c r="D3" s="44"/>
      <c r="E3" s="44"/>
      <c r="F3" s="44"/>
      <c r="G3" s="44"/>
      <c r="H3" s="44"/>
    </row>
    <row r="5" spans="1:8" ht="192.75" customHeight="1">
      <c r="A5" s="8" t="s">
        <v>0</v>
      </c>
      <c r="B5" s="8" t="s">
        <v>1</v>
      </c>
      <c r="C5" s="8" t="s">
        <v>26</v>
      </c>
      <c r="D5" s="8" t="s">
        <v>27</v>
      </c>
      <c r="E5" s="8" t="s">
        <v>28</v>
      </c>
      <c r="F5" s="8" t="s">
        <v>29</v>
      </c>
      <c r="G5" s="8" t="s">
        <v>30</v>
      </c>
      <c r="H5" s="8" t="s">
        <v>31</v>
      </c>
    </row>
    <row r="6" spans="1:8" ht="52.5" customHeight="1">
      <c r="A6" s="11"/>
      <c r="B6" s="9" t="s">
        <v>2</v>
      </c>
      <c r="C6" s="11"/>
      <c r="D6" s="11"/>
      <c r="E6" s="11"/>
      <c r="F6" s="35">
        <v>51160.6</v>
      </c>
      <c r="G6" s="11"/>
      <c r="H6" s="11"/>
    </row>
    <row r="7" spans="1:8" ht="148.5" customHeight="1">
      <c r="A7" s="7">
        <v>1</v>
      </c>
      <c r="B7" s="10" t="s">
        <v>37</v>
      </c>
      <c r="C7" s="10" t="s">
        <v>32</v>
      </c>
      <c r="D7" s="10" t="s">
        <v>33</v>
      </c>
      <c r="E7" s="7" t="s">
        <v>34</v>
      </c>
      <c r="F7" s="7" t="s">
        <v>38</v>
      </c>
      <c r="G7" s="7" t="s">
        <v>65</v>
      </c>
      <c r="H7" s="7" t="s">
        <v>35</v>
      </c>
    </row>
    <row r="8" spans="1:8" ht="276" customHeight="1">
      <c r="A8" s="7">
        <v>2</v>
      </c>
      <c r="B8" s="10" t="s">
        <v>61</v>
      </c>
      <c r="C8" s="10" t="s">
        <v>40</v>
      </c>
      <c r="D8" s="10" t="s">
        <v>62</v>
      </c>
      <c r="E8" s="7" t="s">
        <v>34</v>
      </c>
      <c r="F8" s="7" t="s">
        <v>63</v>
      </c>
      <c r="G8" s="7" t="s">
        <v>65</v>
      </c>
      <c r="H8" s="7" t="s">
        <v>35</v>
      </c>
    </row>
    <row r="9" spans="1:8" ht="141.75">
      <c r="A9" s="7">
        <v>3</v>
      </c>
      <c r="B9" s="10" t="s">
        <v>64</v>
      </c>
      <c r="C9" s="10" t="s">
        <v>85</v>
      </c>
      <c r="D9" s="10"/>
      <c r="E9" s="7"/>
      <c r="F9" s="7" t="s">
        <v>66</v>
      </c>
      <c r="G9" s="7" t="s">
        <v>65</v>
      </c>
      <c r="H9" s="7"/>
    </row>
    <row r="10" spans="1:8" ht="149.25" customHeight="1">
      <c r="A10" s="7">
        <v>4</v>
      </c>
      <c r="B10" s="10" t="s">
        <v>67</v>
      </c>
      <c r="C10" s="10" t="s">
        <v>86</v>
      </c>
      <c r="D10" s="11"/>
      <c r="E10" s="11"/>
      <c r="F10" s="7" t="s">
        <v>71</v>
      </c>
      <c r="G10" s="7" t="s">
        <v>65</v>
      </c>
      <c r="H10" s="11"/>
    </row>
    <row r="11" spans="1:8" ht="150" customHeight="1">
      <c r="A11" s="7">
        <v>5</v>
      </c>
      <c r="B11" s="10" t="s">
        <v>73</v>
      </c>
      <c r="C11" s="10" t="s">
        <v>86</v>
      </c>
      <c r="D11" s="11"/>
      <c r="E11" s="11"/>
      <c r="F11" s="7" t="s">
        <v>72</v>
      </c>
      <c r="G11" s="7" t="s">
        <v>65</v>
      </c>
      <c r="H11" s="11"/>
    </row>
    <row r="12" spans="1:8" ht="157.5">
      <c r="A12" s="7">
        <v>6</v>
      </c>
      <c r="B12" s="10" t="s">
        <v>74</v>
      </c>
      <c r="C12" s="10" t="s">
        <v>86</v>
      </c>
      <c r="D12" s="11"/>
      <c r="E12" s="11"/>
      <c r="F12" s="7" t="s">
        <v>75</v>
      </c>
      <c r="G12" s="7" t="s">
        <v>65</v>
      </c>
      <c r="H12" s="11"/>
    </row>
    <row r="13" spans="1:8" ht="110.25">
      <c r="A13" s="7">
        <v>7</v>
      </c>
      <c r="B13" s="10" t="s">
        <v>68</v>
      </c>
      <c r="C13" s="10" t="s">
        <v>87</v>
      </c>
      <c r="D13" s="11"/>
      <c r="E13" s="11"/>
      <c r="F13" s="7" t="s">
        <v>76</v>
      </c>
      <c r="G13" s="7" t="s">
        <v>65</v>
      </c>
      <c r="H13" s="11"/>
    </row>
    <row r="14" spans="1:8" ht="47.25">
      <c r="A14" s="7">
        <v>8</v>
      </c>
      <c r="B14" s="10" t="s">
        <v>69</v>
      </c>
      <c r="C14" s="10" t="s">
        <v>88</v>
      </c>
      <c r="D14" s="11"/>
      <c r="E14" s="11"/>
      <c r="F14" s="7" t="s">
        <v>77</v>
      </c>
      <c r="G14" s="7" t="s">
        <v>65</v>
      </c>
      <c r="H14" s="11"/>
    </row>
    <row r="15" spans="1:8" ht="78.75">
      <c r="A15" s="7">
        <v>9</v>
      </c>
      <c r="B15" s="10" t="s">
        <v>70</v>
      </c>
      <c r="C15" s="10" t="s">
        <v>89</v>
      </c>
      <c r="D15" s="11"/>
      <c r="E15" s="11"/>
      <c r="F15" s="7" t="s">
        <v>78</v>
      </c>
      <c r="G15" s="7" t="s">
        <v>65</v>
      </c>
      <c r="H15" s="11"/>
    </row>
    <row r="16" spans="1:8" ht="110.25">
      <c r="A16" s="7">
        <v>10</v>
      </c>
      <c r="B16" s="10" t="s">
        <v>90</v>
      </c>
      <c r="C16" s="10" t="s">
        <v>91</v>
      </c>
      <c r="D16" s="11"/>
      <c r="E16" s="11"/>
      <c r="F16" s="7" t="s">
        <v>92</v>
      </c>
      <c r="G16" s="7" t="s">
        <v>65</v>
      </c>
      <c r="H16" s="11"/>
    </row>
  </sheetData>
  <mergeCells count="2">
    <mergeCell ref="A2:H2"/>
    <mergeCell ref="B3:H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8"/>
  <sheetViews>
    <sheetView zoomScale="70" zoomScaleNormal="70" workbookViewId="0">
      <pane xSplit="1" ySplit="5" topLeftCell="B6" activePane="bottomRight" state="frozen"/>
      <selection pane="topRight" activeCell="B1" sqref="B1"/>
      <selection pane="bottomLeft" activeCell="A3" sqref="A3"/>
      <selection pane="bottomRight" activeCell="F7" sqref="F7"/>
    </sheetView>
  </sheetViews>
  <sheetFormatPr defaultRowHeight="15"/>
  <cols>
    <col min="2" max="2" width="34" customWidth="1"/>
    <col min="3" max="3" width="42.42578125" customWidth="1"/>
    <col min="4" max="4" width="41.85546875" customWidth="1"/>
    <col min="5" max="5" width="28.7109375" customWidth="1"/>
    <col min="6" max="6" width="31.7109375" customWidth="1"/>
    <col min="7" max="8" width="28.7109375" customWidth="1"/>
  </cols>
  <sheetData>
    <row r="1" spans="1:8" ht="15.75">
      <c r="H1" s="24" t="s">
        <v>41</v>
      </c>
    </row>
    <row r="2" spans="1:8" ht="15.75">
      <c r="A2" s="44" t="s">
        <v>44</v>
      </c>
      <c r="B2" s="44"/>
      <c r="C2" s="44"/>
      <c r="D2" s="44"/>
      <c r="E2" s="44"/>
      <c r="F2" s="44"/>
      <c r="G2" s="44"/>
      <c r="H2" s="44"/>
    </row>
    <row r="3" spans="1:8" ht="15.75">
      <c r="A3" s="23"/>
      <c r="B3" s="44" t="s">
        <v>42</v>
      </c>
      <c r="C3" s="44"/>
      <c r="D3" s="44"/>
      <c r="E3" s="44"/>
      <c r="F3" s="44"/>
      <c r="G3" s="44"/>
      <c r="H3" s="44"/>
    </row>
    <row r="5" spans="1:8" ht="192.75" customHeight="1">
      <c r="A5" s="8" t="s">
        <v>0</v>
      </c>
      <c r="B5" s="8" t="s">
        <v>1</v>
      </c>
      <c r="C5" s="8" t="s">
        <v>26</v>
      </c>
      <c r="D5" s="8" t="s">
        <v>27</v>
      </c>
      <c r="E5" s="8" t="s">
        <v>28</v>
      </c>
      <c r="F5" s="8" t="s">
        <v>29</v>
      </c>
      <c r="G5" s="8" t="s">
        <v>30</v>
      </c>
      <c r="H5" s="8" t="s">
        <v>31</v>
      </c>
    </row>
    <row r="6" spans="1:8" ht="52.5" customHeight="1">
      <c r="A6" s="11"/>
      <c r="B6" s="9" t="s">
        <v>2</v>
      </c>
      <c r="C6" s="11"/>
      <c r="D6" s="11"/>
      <c r="E6" s="11"/>
      <c r="F6" s="8">
        <v>25.312000000000001</v>
      </c>
      <c r="G6" s="11"/>
      <c r="H6" s="11"/>
    </row>
    <row r="7" spans="1:8" ht="148.5" customHeight="1">
      <c r="A7" s="7">
        <v>1</v>
      </c>
      <c r="B7" s="10" t="s">
        <v>37</v>
      </c>
      <c r="C7" s="10" t="s">
        <v>32</v>
      </c>
      <c r="D7" s="10" t="s">
        <v>33</v>
      </c>
      <c r="E7" s="7" t="s">
        <v>34</v>
      </c>
      <c r="F7" s="7" t="s">
        <v>79</v>
      </c>
      <c r="G7" s="7" t="s">
        <v>80</v>
      </c>
      <c r="H7" s="7" t="s">
        <v>35</v>
      </c>
    </row>
    <row r="8" spans="1:8" ht="276" customHeight="1">
      <c r="A8" s="7">
        <v>2</v>
      </c>
      <c r="B8" s="10" t="s">
        <v>39</v>
      </c>
      <c r="C8" s="10" t="s">
        <v>40</v>
      </c>
      <c r="D8" s="10" t="s">
        <v>62</v>
      </c>
      <c r="E8" s="7" t="s">
        <v>34</v>
      </c>
      <c r="F8" s="7" t="s">
        <v>81</v>
      </c>
      <c r="G8" s="7" t="s">
        <v>80</v>
      </c>
      <c r="H8" s="7" t="s">
        <v>35</v>
      </c>
    </row>
  </sheetData>
  <mergeCells count="2">
    <mergeCell ref="A2:H2"/>
    <mergeCell ref="B3:H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8"/>
  <sheetViews>
    <sheetView zoomScale="70" zoomScaleNormal="70" workbookViewId="0">
      <pane xSplit="1" ySplit="5" topLeftCell="B6" activePane="bottomRight" state="frozen"/>
      <selection pane="topRight" activeCell="B1" sqref="B1"/>
      <selection pane="bottomLeft" activeCell="A3" sqref="A3"/>
      <selection pane="bottomRight" activeCell="F6" sqref="F6"/>
    </sheetView>
  </sheetViews>
  <sheetFormatPr defaultRowHeight="15"/>
  <cols>
    <col min="2" max="2" width="34" customWidth="1"/>
    <col min="3" max="3" width="42.42578125" customWidth="1"/>
    <col min="4" max="4" width="41.85546875" customWidth="1"/>
    <col min="5" max="5" width="28.7109375" customWidth="1"/>
    <col min="6" max="6" width="31.7109375" customWidth="1"/>
    <col min="7" max="8" width="28.7109375" customWidth="1"/>
  </cols>
  <sheetData>
    <row r="1" spans="1:8" ht="15.75">
      <c r="H1" s="24" t="s">
        <v>41</v>
      </c>
    </row>
    <row r="2" spans="1:8" ht="15.75">
      <c r="A2" s="44" t="s">
        <v>44</v>
      </c>
      <c r="B2" s="44"/>
      <c r="C2" s="44"/>
      <c r="D2" s="44"/>
      <c r="E2" s="44"/>
      <c r="F2" s="44"/>
      <c r="G2" s="44"/>
      <c r="H2" s="44"/>
    </row>
    <row r="3" spans="1:8" ht="15.75">
      <c r="A3" s="23"/>
      <c r="B3" s="44" t="s">
        <v>42</v>
      </c>
      <c r="C3" s="44"/>
      <c r="D3" s="44"/>
      <c r="E3" s="44"/>
      <c r="F3" s="44"/>
      <c r="G3" s="44"/>
      <c r="H3" s="44"/>
    </row>
    <row r="5" spans="1:8" ht="192.75" customHeight="1">
      <c r="A5" s="8" t="s">
        <v>0</v>
      </c>
      <c r="B5" s="8" t="s">
        <v>1</v>
      </c>
      <c r="C5" s="8" t="s">
        <v>26</v>
      </c>
      <c r="D5" s="8" t="s">
        <v>27</v>
      </c>
      <c r="E5" s="8" t="s">
        <v>28</v>
      </c>
      <c r="F5" s="8" t="s">
        <v>29</v>
      </c>
      <c r="G5" s="8" t="s">
        <v>30</v>
      </c>
      <c r="H5" s="8" t="s">
        <v>31</v>
      </c>
    </row>
    <row r="6" spans="1:8" ht="52.5" customHeight="1">
      <c r="A6" s="11"/>
      <c r="B6" s="9" t="s">
        <v>2</v>
      </c>
      <c r="C6" s="11"/>
      <c r="D6" s="11"/>
      <c r="E6" s="11"/>
      <c r="F6" s="8">
        <v>13.42</v>
      </c>
      <c r="G6" s="11"/>
      <c r="H6" s="11"/>
    </row>
    <row r="7" spans="1:8" ht="148.5" customHeight="1">
      <c r="A7" s="7">
        <v>1</v>
      </c>
      <c r="B7" s="10" t="s">
        <v>37</v>
      </c>
      <c r="C7" s="10" t="s">
        <v>32</v>
      </c>
      <c r="D7" s="10" t="s">
        <v>33</v>
      </c>
      <c r="E7" s="7" t="s">
        <v>34</v>
      </c>
      <c r="F7" s="7" t="s">
        <v>82</v>
      </c>
      <c r="G7" s="7" t="s">
        <v>84</v>
      </c>
      <c r="H7" s="7" t="s">
        <v>35</v>
      </c>
    </row>
    <row r="8" spans="1:8" ht="276" customHeight="1">
      <c r="A8" s="7">
        <v>2</v>
      </c>
      <c r="B8" s="10" t="s">
        <v>39</v>
      </c>
      <c r="C8" s="10" t="s">
        <v>40</v>
      </c>
      <c r="D8" s="10" t="s">
        <v>62</v>
      </c>
      <c r="E8" s="7" t="s">
        <v>34</v>
      </c>
      <c r="F8" s="7" t="s">
        <v>83</v>
      </c>
      <c r="G8" s="7" t="s">
        <v>84</v>
      </c>
      <c r="H8" s="7" t="s">
        <v>35</v>
      </c>
    </row>
  </sheetData>
  <mergeCells count="2">
    <mergeCell ref="A2:H2"/>
    <mergeCell ref="B3:H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2016</vt:lpstr>
      <vt:lpstr>2018 отчет о реализации</vt:lpstr>
      <vt:lpstr>2019 Ф3 (план)</vt:lpstr>
      <vt:lpstr>2020 Ф3 (план)</vt:lpstr>
      <vt:lpstr>2021 Ф3 (план)</vt:lpstr>
      <vt:lpstr>'2019 Ф3 (план)'!Область_печати</vt:lpstr>
      <vt:lpstr>'2020 Ф3 (план)'!Область_печати</vt:lpstr>
      <vt:lpstr>'2021 Ф3 (план)'!Область_печати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2019-04-23T11:54:25Z</dcterms:modified>
</cp:coreProperties>
</file>